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odriguez\OneDrive - Uniempresarial\Documentos\CATEDRAS\CATEDRAS 2019\CATEDRA PRODUCTO\"/>
    </mc:Choice>
  </mc:AlternateContent>
  <bookViews>
    <workbookView xWindow="0" yWindow="0" windowWidth="24000" windowHeight="9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B18" i="1"/>
  <c r="B19" i="1" s="1"/>
  <c r="C10" i="1"/>
  <c r="C19" i="1" s="1"/>
  <c r="D10" i="1"/>
  <c r="E10" i="1"/>
  <c r="B10" i="1"/>
  <c r="E19" i="1"/>
  <c r="C31" i="1"/>
  <c r="D31" i="1"/>
  <c r="E31" i="1"/>
  <c r="B31" i="1"/>
  <c r="D19" i="1" l="1"/>
  <c r="E15" i="1"/>
  <c r="E16" i="1" s="1"/>
  <c r="D15" i="1"/>
  <c r="D16" i="1" s="1"/>
  <c r="C15" i="1"/>
  <c r="C16" i="1" s="1"/>
  <c r="B15" i="1"/>
  <c r="B16" i="1" s="1"/>
  <c r="C13" i="1" l="1"/>
  <c r="D13" i="1"/>
  <c r="E13" i="1"/>
  <c r="B13" i="1"/>
  <c r="E11" i="1"/>
  <c r="D11" i="1"/>
  <c r="C11" i="1"/>
  <c r="B11" i="1"/>
  <c r="C14" i="1"/>
  <c r="D14" i="1"/>
  <c r="E14" i="1"/>
  <c r="C27" i="1"/>
  <c r="D27" i="1"/>
  <c r="E27" i="1"/>
  <c r="F25" i="1" s="1"/>
  <c r="B27" i="1"/>
  <c r="B30" i="1"/>
  <c r="C30" i="1"/>
  <c r="D30" i="1"/>
  <c r="E30" i="1"/>
  <c r="B32" i="1"/>
  <c r="C32" i="1"/>
  <c r="D32" i="1"/>
  <c r="E32" i="1"/>
  <c r="C29" i="1"/>
  <c r="D29" i="1"/>
  <c r="E29" i="1"/>
  <c r="C8" i="1"/>
  <c r="D8" i="1"/>
  <c r="E8" i="1"/>
  <c r="F6" i="1" s="1"/>
  <c r="B8" i="1"/>
  <c r="B29" i="1"/>
  <c r="F24" i="1" l="1"/>
  <c r="F5" i="1"/>
  <c r="F8" i="1"/>
  <c r="F4" i="1"/>
  <c r="F23" i="1"/>
  <c r="F7" i="1"/>
  <c r="F26" i="1"/>
  <c r="F27" i="1" l="1"/>
</calcChain>
</file>

<file path=xl/sharedStrings.xml><?xml version="1.0" encoding="utf-8"?>
<sst xmlns="http://schemas.openxmlformats.org/spreadsheetml/2006/main" count="35" uniqueCount="28">
  <si>
    <t>Ventas 2015</t>
  </si>
  <si>
    <t>Ventas 2016</t>
  </si>
  <si>
    <t>Ventas 2017</t>
  </si>
  <si>
    <t>Ventas 2018</t>
  </si>
  <si>
    <t>Participación en</t>
  </si>
  <si>
    <t>el mercado</t>
  </si>
  <si>
    <t> Saluti</t>
  </si>
  <si>
    <t>Gustosa</t>
  </si>
  <si>
    <t>Nutrivida</t>
  </si>
  <si>
    <t>Otras </t>
  </si>
  <si>
    <t>Total Mercado</t>
  </si>
  <si>
    <t>Marca </t>
  </si>
  <si>
    <t> 2016</t>
  </si>
  <si>
    <t> 2018</t>
  </si>
  <si>
    <t xml:space="preserve">Porcentaje sobre las ventas en inversión publicitaria </t>
  </si>
  <si>
    <t>SOI Share of Investment</t>
  </si>
  <si>
    <t>Unidades vendidas</t>
  </si>
  <si>
    <t xml:space="preserve">Inversiones publicitarias (cifras en millones) </t>
  </si>
  <si>
    <t>Ventas cifras en millones</t>
  </si>
  <si>
    <t>Precio de venta al canal promedio</t>
  </si>
  <si>
    <t>Precio de vental público promedio</t>
  </si>
  <si>
    <t xml:space="preserve">Aumento de precios anual </t>
  </si>
  <si>
    <t>Margen del canal promedio</t>
  </si>
  <si>
    <t xml:space="preserve">Costo variable </t>
  </si>
  <si>
    <t xml:space="preserve">Contribución </t>
  </si>
  <si>
    <t>Saluti</t>
  </si>
  <si>
    <t xml:space="preserve">Inversión publicitaria por unidad </t>
  </si>
  <si>
    <t>Porcentaje de inversión publicitaria por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</si>
</sst>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1" formatCode="_-* #,##0_-;\-* #,##0_-;_-* &quot;-&quot;_-;_-@_-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02F2F"/>
      <name val="Source Sans Pro"/>
      <family val="2"/>
    </font>
    <font>
      <b/>
      <i/>
      <sz val="11"/>
      <color rgb="FF09353E"/>
      <name val="Source Sans Pro"/>
      <family val="2"/>
    </font>
    <font>
      <b/>
      <i/>
      <sz val="11"/>
      <color rgb="FF033663"/>
      <name val="Source Sans Pro"/>
      <family val="2"/>
    </font>
    <font>
      <sz val="11"/>
      <color rgb="FF313030"/>
      <name val="Source Sans Pro"/>
      <family val="2"/>
    </font>
    <font>
      <b/>
      <sz val="11"/>
      <color rgb="FF302F2F"/>
      <name val="Source Sans Pro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302F2F"/>
      <name val="Source Sans Pro"/>
    </font>
    <font>
      <b/>
      <i/>
      <sz val="9"/>
      <color rgb="FF033663"/>
      <name val="Source Sans Pro"/>
      <family val="2"/>
    </font>
    <font>
      <b/>
      <i/>
      <sz val="8"/>
      <color rgb="FF033663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CEE1F4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medium">
        <color rgb="FF351777"/>
      </left>
      <right style="medium">
        <color rgb="FF351777"/>
      </right>
      <top style="medium">
        <color rgb="FF351777"/>
      </top>
      <bottom style="medium">
        <color rgb="FF351777"/>
      </bottom>
      <diagonal/>
    </border>
    <border>
      <left style="medium">
        <color rgb="FF351777"/>
      </left>
      <right style="medium">
        <color rgb="FF351777"/>
      </right>
      <top style="medium">
        <color rgb="FF351777"/>
      </top>
      <bottom/>
      <diagonal/>
    </border>
    <border>
      <left style="medium">
        <color rgb="FF351777"/>
      </left>
      <right style="medium">
        <color rgb="FF351777"/>
      </right>
      <top/>
      <bottom style="medium">
        <color rgb="FF351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0" fontId="2" fillId="0" borderId="0" xfId="0" applyFont="1"/>
    <xf numFmtId="42" fontId="3" fillId="2" borderId="1" xfId="2" applyFont="1" applyFill="1" applyBorder="1" applyAlignment="1">
      <alignment horizontal="center" vertical="center" wrapText="1"/>
    </xf>
    <xf numFmtId="42" fontId="6" fillId="2" borderId="1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Border="1"/>
    <xf numFmtId="42" fontId="0" fillId="0" borderId="0" xfId="2" applyFont="1"/>
    <xf numFmtId="0" fontId="2" fillId="0" borderId="0" xfId="0" applyFont="1" applyFill="1" applyBorder="1"/>
    <xf numFmtId="42" fontId="0" fillId="0" borderId="0" xfId="0" applyNumberFormat="1"/>
    <xf numFmtId="164" fontId="0" fillId="0" borderId="0" xfId="3" applyNumberFormat="1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42" fontId="0" fillId="0" borderId="4" xfId="2" applyFont="1" applyBorder="1"/>
    <xf numFmtId="9" fontId="0" fillId="0" borderId="4" xfId="3" applyFont="1" applyBorder="1"/>
    <xf numFmtId="0" fontId="2" fillId="0" borderId="4" xfId="0" applyFont="1" applyFill="1" applyBorder="1"/>
    <xf numFmtId="42" fontId="0" fillId="0" borderId="4" xfId="0" applyNumberFormat="1" applyBorder="1"/>
    <xf numFmtId="0" fontId="0" fillId="0" borderId="4" xfId="0" applyBorder="1"/>
    <xf numFmtId="164" fontId="0" fillId="0" borderId="4" xfId="3" applyNumberFormat="1" applyFont="1" applyBorder="1"/>
    <xf numFmtId="0" fontId="8" fillId="3" borderId="0" xfId="0" applyFont="1" applyFill="1"/>
    <xf numFmtId="41" fontId="8" fillId="3" borderId="0" xfId="1" applyFont="1" applyFill="1"/>
    <xf numFmtId="0" fontId="11" fillId="2" borderId="1" xfId="0" applyFont="1" applyFill="1" applyBorder="1" applyAlignment="1">
      <alignment horizontal="center" vertical="center" wrapText="1"/>
    </xf>
    <xf numFmtId="9" fontId="9" fillId="3" borderId="0" xfId="3" applyFont="1" applyFill="1"/>
    <xf numFmtId="0" fontId="9" fillId="3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28" sqref="A28"/>
    </sheetView>
  </sheetViews>
  <sheetFormatPr baseColWidth="10" defaultRowHeight="15"/>
  <cols>
    <col min="1" max="1" width="43.28515625" bestFit="1" customWidth="1"/>
    <col min="2" max="5" width="11.140625" bestFit="1" customWidth="1"/>
    <col min="6" max="6" width="11.28515625" customWidth="1"/>
    <col min="11" max="11" width="16.28515625" bestFit="1" customWidth="1"/>
    <col min="12" max="12" width="12.5703125" bestFit="1" customWidth="1"/>
  </cols>
  <sheetData>
    <row r="1" spans="1:13" ht="15.75" thickBot="1">
      <c r="A1" s="8" t="s">
        <v>18</v>
      </c>
    </row>
    <row r="2" spans="1:13" ht="24">
      <c r="B2" s="17" t="s">
        <v>0</v>
      </c>
      <c r="C2" s="18" t="s">
        <v>1</v>
      </c>
      <c r="D2" s="18" t="s">
        <v>2</v>
      </c>
      <c r="E2" s="18" t="s">
        <v>3</v>
      </c>
      <c r="F2" s="18" t="s">
        <v>4</v>
      </c>
    </row>
    <row r="3" spans="1:13" ht="15.75" thickBot="1">
      <c r="B3" s="19"/>
      <c r="C3" s="20"/>
      <c r="D3" s="20"/>
      <c r="E3" s="20"/>
      <c r="F3" s="20" t="s">
        <v>5</v>
      </c>
    </row>
    <row r="4" spans="1:13" ht="15.75" thickBot="1">
      <c r="A4" s="1" t="s">
        <v>6</v>
      </c>
      <c r="B4" s="9">
        <v>4800</v>
      </c>
      <c r="C4" s="9">
        <v>4950</v>
      </c>
      <c r="D4" s="9">
        <v>5900</v>
      </c>
      <c r="E4" s="9">
        <v>6800</v>
      </c>
      <c r="F4" s="6">
        <f>+E4/$E$8</f>
        <v>0.26952041220768924</v>
      </c>
    </row>
    <row r="5" spans="1:13" ht="15.75" thickBot="1">
      <c r="A5" s="1" t="s">
        <v>7</v>
      </c>
      <c r="B5" s="9">
        <v>6700</v>
      </c>
      <c r="C5" s="9">
        <v>6900</v>
      </c>
      <c r="D5" s="9">
        <v>7890</v>
      </c>
      <c r="E5" s="9">
        <v>8630</v>
      </c>
      <c r="F5" s="6">
        <f t="shared" ref="F5:F7" si="0">+E5/$E$8</f>
        <v>0.34205311137534683</v>
      </c>
    </row>
    <row r="6" spans="1:13" ht="15.75" thickBot="1">
      <c r="A6" s="1" t="s">
        <v>8</v>
      </c>
      <c r="B6" s="9">
        <v>2800</v>
      </c>
      <c r="C6" s="9">
        <v>2950</v>
      </c>
      <c r="D6" s="9">
        <v>3610</v>
      </c>
      <c r="E6" s="9">
        <v>3870</v>
      </c>
      <c r="F6" s="6">
        <f t="shared" si="0"/>
        <v>0.15338882282996433</v>
      </c>
    </row>
    <row r="7" spans="1:13" ht="15.75" thickBot="1">
      <c r="A7" s="1" t="s">
        <v>9</v>
      </c>
      <c r="B7" s="9">
        <v>4625</v>
      </c>
      <c r="C7" s="9">
        <v>4780</v>
      </c>
      <c r="D7" s="9">
        <v>5800</v>
      </c>
      <c r="E7" s="9">
        <v>5930</v>
      </c>
      <c r="F7" s="6">
        <f t="shared" si="0"/>
        <v>0.2350376535869996</v>
      </c>
    </row>
    <row r="8" spans="1:13" ht="15.75" thickBot="1">
      <c r="A8" s="11" t="s">
        <v>10</v>
      </c>
      <c r="B8" s="9">
        <f>SUM(B4:B7)</f>
        <v>18925</v>
      </c>
      <c r="C8" s="9">
        <f t="shared" ref="C8:E8" si="1">SUM(C4:C7)</f>
        <v>19580</v>
      </c>
      <c r="D8" s="9">
        <f t="shared" si="1"/>
        <v>23200</v>
      </c>
      <c r="E8" s="9">
        <f t="shared" si="1"/>
        <v>25230</v>
      </c>
      <c r="F8" s="5">
        <f>+E8/$E$8</f>
        <v>1</v>
      </c>
      <c r="K8" s="13"/>
      <c r="L8" s="13"/>
      <c r="M8" s="13"/>
    </row>
    <row r="9" spans="1:13">
      <c r="A9" s="12"/>
      <c r="B9" s="15"/>
      <c r="M9" s="13"/>
    </row>
    <row r="10" spans="1:13">
      <c r="A10" s="28" t="s">
        <v>16</v>
      </c>
      <c r="B10" s="29">
        <f>+(B6*1000000)/B11</f>
        <v>3389830.5084745763</v>
      </c>
      <c r="C10" s="29">
        <f t="shared" ref="C10:E10" si="2">+(C6*1000000)/C11</f>
        <v>3271598.0924919597</v>
      </c>
      <c r="D10" s="29">
        <f t="shared" si="2"/>
        <v>3746367.7874636776</v>
      </c>
      <c r="E10" s="29">
        <f t="shared" si="2"/>
        <v>3735521.2355212355</v>
      </c>
    </row>
    <row r="11" spans="1:13">
      <c r="A11" s="21" t="s">
        <v>19</v>
      </c>
      <c r="B11" s="22">
        <f>+B12*0.7</f>
        <v>826</v>
      </c>
      <c r="C11" s="22">
        <f>+C12*0.71</f>
        <v>901.69999999999993</v>
      </c>
      <c r="D11" s="22">
        <f>+D12*0.73</f>
        <v>963.6</v>
      </c>
      <c r="E11" s="22">
        <f>+E12*0.74</f>
        <v>1036</v>
      </c>
    </row>
    <row r="12" spans="1:13">
      <c r="A12" s="21" t="s">
        <v>20</v>
      </c>
      <c r="B12" s="22">
        <v>1180</v>
      </c>
      <c r="C12" s="22">
        <v>1270</v>
      </c>
      <c r="D12" s="22">
        <v>1320</v>
      </c>
      <c r="E12" s="22">
        <v>1400</v>
      </c>
    </row>
    <row r="13" spans="1:13">
      <c r="A13" s="21" t="s">
        <v>22</v>
      </c>
      <c r="B13" s="23">
        <f>+(B12-B11)/B12</f>
        <v>0.3</v>
      </c>
      <c r="C13" s="23">
        <f t="shared" ref="C13:E13" si="3">+(C12-C11)/C12</f>
        <v>0.29000000000000004</v>
      </c>
      <c r="D13" s="23">
        <f t="shared" si="3"/>
        <v>0.26999999999999996</v>
      </c>
      <c r="E13" s="23">
        <f t="shared" si="3"/>
        <v>0.26</v>
      </c>
    </row>
    <row r="14" spans="1:13">
      <c r="A14" s="24" t="s">
        <v>21</v>
      </c>
      <c r="B14" s="23"/>
      <c r="C14" s="23">
        <f>+C12/B12-1</f>
        <v>7.6271186440677985E-2</v>
      </c>
      <c r="D14" s="23">
        <f>+D12/C12-1</f>
        <v>3.937007874015741E-2</v>
      </c>
      <c r="E14" s="23">
        <f>+E12/D12-1</f>
        <v>6.0606060606060552E-2</v>
      </c>
    </row>
    <row r="15" spans="1:13">
      <c r="A15" s="24" t="s">
        <v>23</v>
      </c>
      <c r="B15" s="22">
        <f>+B11*0.62</f>
        <v>512.12</v>
      </c>
      <c r="C15" s="22">
        <f>+C11*0.63</f>
        <v>568.07099999999991</v>
      </c>
      <c r="D15" s="22">
        <f>+D11*0.64</f>
        <v>616.70400000000006</v>
      </c>
      <c r="E15" s="22">
        <f>+E11*0.65</f>
        <v>673.4</v>
      </c>
    </row>
    <row r="16" spans="1:13">
      <c r="A16" s="24" t="s">
        <v>24</v>
      </c>
      <c r="B16" s="25">
        <f>+B11-B15</f>
        <v>313.88</v>
      </c>
      <c r="C16" s="25">
        <f t="shared" ref="C16:E16" si="4">+C11-C15</f>
        <v>333.62900000000002</v>
      </c>
      <c r="D16" s="25">
        <f t="shared" si="4"/>
        <v>346.89599999999996</v>
      </c>
      <c r="E16" s="25">
        <f t="shared" si="4"/>
        <v>362.6</v>
      </c>
    </row>
    <row r="17" spans="1:6">
      <c r="A17" s="26"/>
      <c r="B17" s="26"/>
      <c r="C17" s="26"/>
      <c r="D17" s="26"/>
      <c r="E17" s="26"/>
    </row>
    <row r="18" spans="1:6">
      <c r="A18" s="24" t="s">
        <v>26</v>
      </c>
      <c r="B18" s="22">
        <f>+(B25*1000000)/B10</f>
        <v>112.1</v>
      </c>
      <c r="C18" s="22">
        <f t="shared" ref="C18:E18" si="5">+(C25*1000000)/C10</f>
        <v>120.73610169491525</v>
      </c>
      <c r="D18" s="22">
        <f t="shared" si="5"/>
        <v>112.10858725761774</v>
      </c>
      <c r="E18" s="22">
        <f t="shared" si="5"/>
        <v>124.48062015503876</v>
      </c>
    </row>
    <row r="19" spans="1:6">
      <c r="A19" s="24" t="s">
        <v>27</v>
      </c>
      <c r="B19" s="27">
        <f>+B18/B11</f>
        <v>0.1357142857142857</v>
      </c>
      <c r="C19" s="27">
        <f>+C18/C11</f>
        <v>0.13389830508474576</v>
      </c>
      <c r="D19" s="27">
        <f>+D18/D11</f>
        <v>0.11634349030470915</v>
      </c>
      <c r="E19" s="27">
        <f>+E18/E11</f>
        <v>0.12015503875968993</v>
      </c>
    </row>
    <row r="20" spans="1:6">
      <c r="A20" s="14"/>
      <c r="B20" s="16"/>
      <c r="C20" s="16"/>
      <c r="D20" s="16"/>
      <c r="E20" s="16"/>
    </row>
    <row r="21" spans="1:6" ht="15.75" thickBot="1">
      <c r="A21" s="28" t="s">
        <v>17</v>
      </c>
      <c r="B21" s="31"/>
      <c r="C21" s="32"/>
      <c r="D21" s="32"/>
      <c r="E21" s="32"/>
      <c r="F21" s="32"/>
    </row>
    <row r="22" spans="1:6" ht="42.75" thickBot="1">
      <c r="A22" s="2" t="s">
        <v>11</v>
      </c>
      <c r="B22" s="30">
        <v>2015</v>
      </c>
      <c r="C22" s="30" t="s">
        <v>12</v>
      </c>
      <c r="D22" s="30">
        <v>2017</v>
      </c>
      <c r="E22" s="30" t="s">
        <v>13</v>
      </c>
      <c r="F22" s="33" t="s">
        <v>15</v>
      </c>
    </row>
    <row r="23" spans="1:6" ht="15.75" thickBot="1">
      <c r="A23" s="3" t="s">
        <v>25</v>
      </c>
      <c r="B23" s="10">
        <v>480</v>
      </c>
      <c r="C23" s="10">
        <v>560</v>
      </c>
      <c r="D23" s="10">
        <v>590</v>
      </c>
      <c r="E23" s="10">
        <v>620</v>
      </c>
      <c r="F23" s="6">
        <f>+E23/$E$27</f>
        <v>0.26050420168067229</v>
      </c>
    </row>
    <row r="24" spans="1:6" ht="15.75" thickBot="1">
      <c r="A24" s="3" t="s">
        <v>7</v>
      </c>
      <c r="B24" s="10">
        <v>680</v>
      </c>
      <c r="C24" s="10">
        <v>753</v>
      </c>
      <c r="D24" s="10">
        <v>821</v>
      </c>
      <c r="E24" s="10">
        <v>910</v>
      </c>
      <c r="F24" s="6">
        <f t="shared" ref="F24:F26" si="6">+E24/$E$27</f>
        <v>0.38235294117647056</v>
      </c>
    </row>
    <row r="25" spans="1:6" ht="15.75" thickBot="1">
      <c r="A25" s="3" t="s">
        <v>8</v>
      </c>
      <c r="B25" s="10">
        <v>380</v>
      </c>
      <c r="C25" s="10">
        <v>395</v>
      </c>
      <c r="D25" s="10">
        <v>420</v>
      </c>
      <c r="E25" s="10">
        <v>465</v>
      </c>
      <c r="F25" s="6">
        <f t="shared" si="6"/>
        <v>0.1953781512605042</v>
      </c>
    </row>
    <row r="26" spans="1:6" ht="15.75" thickBot="1">
      <c r="A26" s="3" t="s">
        <v>9</v>
      </c>
      <c r="B26" s="10">
        <v>253</v>
      </c>
      <c r="C26" s="10">
        <v>290</v>
      </c>
      <c r="D26" s="10">
        <v>315</v>
      </c>
      <c r="E26" s="10">
        <v>385</v>
      </c>
      <c r="F26" s="6">
        <f t="shared" si="6"/>
        <v>0.16176470588235295</v>
      </c>
    </row>
    <row r="27" spans="1:6" ht="15.75" thickBot="1">
      <c r="A27" s="4"/>
      <c r="B27" s="10">
        <f>SUM(B23:B26)</f>
        <v>1793</v>
      </c>
      <c r="C27" s="10">
        <f t="shared" ref="C27:E27" si="7">SUM(C23:C26)</f>
        <v>1998</v>
      </c>
      <c r="D27" s="10">
        <f t="shared" si="7"/>
        <v>2146</v>
      </c>
      <c r="E27" s="10">
        <f t="shared" si="7"/>
        <v>2380</v>
      </c>
      <c r="F27" s="6">
        <f>SUM(F23:F26)</f>
        <v>0.99999999999999989</v>
      </c>
    </row>
    <row r="28" spans="1:6" ht="30.75" thickBot="1">
      <c r="A28" s="34" t="s">
        <v>14</v>
      </c>
    </row>
    <row r="29" spans="1:6" ht="15.75" thickBot="1">
      <c r="A29" s="3" t="s">
        <v>6</v>
      </c>
      <c r="B29" s="7">
        <f>+B23/B4</f>
        <v>0.1</v>
      </c>
      <c r="C29" s="7">
        <f t="shared" ref="C29:E29" si="8">+C23/C4</f>
        <v>0.11313131313131314</v>
      </c>
      <c r="D29" s="7">
        <f t="shared" si="8"/>
        <v>0.1</v>
      </c>
      <c r="E29" s="7">
        <f t="shared" si="8"/>
        <v>9.1176470588235289E-2</v>
      </c>
    </row>
    <row r="30" spans="1:6" ht="15.75" thickBot="1">
      <c r="A30" s="3" t="s">
        <v>7</v>
      </c>
      <c r="B30" s="7">
        <f t="shared" ref="B30:E30" si="9">+B24/B5</f>
        <v>0.10149253731343283</v>
      </c>
      <c r="C30" s="7">
        <f t="shared" si="9"/>
        <v>0.1091304347826087</v>
      </c>
      <c r="D30" s="7">
        <f t="shared" si="9"/>
        <v>0.10405576679340937</v>
      </c>
      <c r="E30" s="7">
        <f t="shared" si="9"/>
        <v>0.10544611819235226</v>
      </c>
    </row>
    <row r="31" spans="1:6" ht="15.75" thickBot="1">
      <c r="A31" s="3" t="s">
        <v>8</v>
      </c>
      <c r="B31" s="7">
        <f>+B25/B6</f>
        <v>0.1357142857142857</v>
      </c>
      <c r="C31" s="7">
        <f t="shared" ref="C31:E31" si="10">+C25/C6</f>
        <v>0.13389830508474576</v>
      </c>
      <c r="D31" s="7">
        <f t="shared" si="10"/>
        <v>0.11634349030470914</v>
      </c>
      <c r="E31" s="7">
        <f t="shared" si="10"/>
        <v>0.12015503875968993</v>
      </c>
    </row>
    <row r="32" spans="1:6" ht="15.75" thickBot="1">
      <c r="A32" s="3" t="s">
        <v>9</v>
      </c>
      <c r="B32" s="7">
        <f t="shared" ref="B32:E32" si="11">+B26/B7</f>
        <v>5.47027027027027E-2</v>
      </c>
      <c r="C32" s="7">
        <f t="shared" si="11"/>
        <v>6.0669456066945605E-2</v>
      </c>
      <c r="D32" s="7">
        <f t="shared" si="11"/>
        <v>5.4310344827586204E-2</v>
      </c>
      <c r="E32" s="7">
        <f t="shared" si="11"/>
        <v>6.4924114671163574E-2</v>
      </c>
    </row>
  </sheetData>
  <mergeCells count="1">
    <mergeCell ref="B2:B3"/>
  </mergeCells>
  <pageMargins left="0.7" right="0.7" top="0.75" bottom="0.75" header="0.3" footer="0.3"/>
  <pageSetup orientation="portrait" r:id="rId1"/>
  <ignoredErrors>
    <ignoredError sqref="B27 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Rodriguez Gomez</dc:creator>
  <cp:lastModifiedBy>Juan Carlos Rodriguez Gomez</cp:lastModifiedBy>
  <dcterms:created xsi:type="dcterms:W3CDTF">2019-06-13T19:52:13Z</dcterms:created>
  <dcterms:modified xsi:type="dcterms:W3CDTF">2019-06-17T23:23:28Z</dcterms:modified>
</cp:coreProperties>
</file>